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95" activeTab="0"/>
  </bookViews>
  <sheets>
    <sheet name="Sols" sheetId="1" r:id="rId1"/>
    <sheet name="Inhalation" sheetId="2" r:id="rId2"/>
    <sheet name="Végétaux" sheetId="3" r:id="rId3"/>
    <sheet name="Grille de Calcul IEM" sheetId="4" r:id="rId4"/>
  </sheets>
  <definedNames/>
  <calcPr fullCalcOnLoad="1"/>
</workbook>
</file>

<file path=xl/sharedStrings.xml><?xml version="1.0" encoding="utf-8"?>
<sst xmlns="http://schemas.openxmlformats.org/spreadsheetml/2006/main" count="156" uniqueCount="97">
  <si>
    <t>Voie d'exposition unique : Ingestion de sol</t>
  </si>
  <si>
    <t>Facteurs de l'équation :</t>
  </si>
  <si>
    <t>Cs</t>
  </si>
  <si>
    <t>Qs</t>
  </si>
  <si>
    <t>Ef</t>
  </si>
  <si>
    <t>Tm</t>
  </si>
  <si>
    <t>VTR</t>
  </si>
  <si>
    <t>Cette grille de calcul de l'IEM ne doit pas être utilisée pour fixer des objectifs de réhabilitation</t>
  </si>
  <si>
    <t>Concentration de la substance dans le sol</t>
  </si>
  <si>
    <t>Quantité journalière de sol ingérée</t>
  </si>
  <si>
    <t>Durée d'exposition théorique</t>
  </si>
  <si>
    <t>Nombre de jour d'exposition théorique annuelle</t>
  </si>
  <si>
    <t>Poids corporel de l'individu</t>
  </si>
  <si>
    <t>Période de temps sur laquelle est moyennée l’exposition  (substance sans seuil d'effet : Tm est assimilé à la durée de la vie entière, prise conventionnellement égale à 70 ans)</t>
  </si>
  <si>
    <t>VTR (seuil d'effet)</t>
  </si>
  <si>
    <t>VTR (sans seuil d'effet)</t>
  </si>
  <si>
    <t>mg/kg</t>
  </si>
  <si>
    <t>mg/j</t>
  </si>
  <si>
    <t>année</t>
  </si>
  <si>
    <t>jour</t>
  </si>
  <si>
    <t>kg</t>
  </si>
  <si>
    <t>mg/kg/j</t>
  </si>
  <si>
    <r>
      <t>(mg/kg/j)</t>
    </r>
    <r>
      <rPr>
        <vertAlign val="superscript"/>
        <sz val="8"/>
        <color indexed="8"/>
        <rFont val="Arial"/>
        <family val="2"/>
      </rPr>
      <t>-1</t>
    </r>
  </si>
  <si>
    <t>Paramètres du scénario</t>
  </si>
  <si>
    <t>Substance testée</t>
  </si>
  <si>
    <t>Donnée du diagnostic</t>
  </si>
  <si>
    <t>Données issues de bases de données ou d'enquêtes de terrain</t>
  </si>
  <si>
    <t>Excès de risque individuel :</t>
  </si>
  <si>
    <t>T</t>
  </si>
  <si>
    <t>P</t>
  </si>
  <si>
    <t>Voie d'exposition unique : Inhalation</t>
  </si>
  <si>
    <t>Csi</t>
  </si>
  <si>
    <t>Cse</t>
  </si>
  <si>
    <t>Ti</t>
  </si>
  <si>
    <t>Te</t>
  </si>
  <si>
    <t>Concentration de la substance dans l'air intérieur</t>
  </si>
  <si>
    <t>Concentration de la substance dans l'air extérieur</t>
  </si>
  <si>
    <t>Durée d’exposition théorique</t>
  </si>
  <si>
    <r>
      <t>µg/m</t>
    </r>
    <r>
      <rPr>
        <vertAlign val="superscript"/>
        <sz val="8"/>
        <color indexed="8"/>
        <rFont val="Arial"/>
        <family val="2"/>
      </rPr>
      <t>3</t>
    </r>
  </si>
  <si>
    <t>an</t>
  </si>
  <si>
    <r>
      <t>(µg/m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  <r>
      <rPr>
        <vertAlign val="superscript"/>
        <sz val="8"/>
        <color indexed="8"/>
        <rFont val="Arial"/>
        <family val="2"/>
      </rPr>
      <t>-1</t>
    </r>
  </si>
  <si>
    <t>Voie d'exposition unique : Ingestion de végétaux</t>
  </si>
  <si>
    <t>Cfr</t>
  </si>
  <si>
    <t>Qfr</t>
  </si>
  <si>
    <t>Afr</t>
  </si>
  <si>
    <t>Concentration de la substance dans les fruits</t>
  </si>
  <si>
    <t>Concentration de la substance dans les pommes de terre</t>
  </si>
  <si>
    <t>Quantité de fruits ingérés</t>
  </si>
  <si>
    <t>Quantité de pommes de terre ingérées</t>
  </si>
  <si>
    <t>Pourcentage d'autoproduction de fruits ingérés</t>
  </si>
  <si>
    <t>Pourcentage d'autoproduction de pommes de terre ingérées</t>
  </si>
  <si>
    <t>Poids corporel</t>
  </si>
  <si>
    <t>µg/kg</t>
  </si>
  <si>
    <t>g/jour</t>
  </si>
  <si>
    <t>%</t>
  </si>
  <si>
    <t xml:space="preserve"> , </t>
  </si>
  <si>
    <t>Total par jour et par personne :</t>
  </si>
  <si>
    <t>203 g</t>
  </si>
  <si>
    <t>Détail fruits et légumes consommés</t>
  </si>
  <si>
    <t>Détail fruits et légumes autoproduits</t>
  </si>
  <si>
    <t xml:space="preserve">Quantités annuelles par personne : </t>
  </si>
  <si>
    <t>7,3 kg</t>
  </si>
  <si>
    <t>41,9 kg</t>
  </si>
  <si>
    <t>6,5 kg</t>
  </si>
  <si>
    <t>18,2 kg</t>
  </si>
  <si>
    <t>9,4 kg</t>
  </si>
  <si>
    <t>4,7 kg</t>
  </si>
  <si>
    <t>8,7 kg</t>
  </si>
  <si>
    <t>Les valeurs fournies sur les quantités annuelles consommées par personne, ou devant être produites par personne pour assurer le scénario, le sont à titre indicatif, afin d'évaluer la pertinence des choix sur les paramètres de consommation et de production</t>
  </si>
  <si>
    <t>Cfi</t>
  </si>
  <si>
    <t>Temps journalier passé à l'intérieur</t>
  </si>
  <si>
    <t>Temps journalier passé à l'extérieur</t>
  </si>
  <si>
    <t>heure</t>
  </si>
  <si>
    <t>Cr</t>
  </si>
  <si>
    <t>Qr</t>
  </si>
  <si>
    <t>Ar</t>
  </si>
  <si>
    <t>Apt</t>
  </si>
  <si>
    <t>Qpt</t>
  </si>
  <si>
    <t>Cpt</t>
  </si>
  <si>
    <t>Concentration de la substance dans les légumes de type feuilles</t>
  </si>
  <si>
    <t>Concentration de la substance dans les légumes de type racines</t>
  </si>
  <si>
    <t>Quantité de légumes de type feuilles ingérées</t>
  </si>
  <si>
    <t>Quantité de légumes de type racines ingérées</t>
  </si>
  <si>
    <t>Pourcentage d'autoproduction de légumes de type feuilles ingérées</t>
  </si>
  <si>
    <t>Pourcentage d'autoproduction de légumes de type racines ingérées</t>
  </si>
  <si>
    <t>Qfi</t>
  </si>
  <si>
    <t>Afi</t>
  </si>
  <si>
    <t>Quotient de danger :</t>
  </si>
  <si>
    <t>Grille de calcul de la Démarche d'Interprétation de l'Etat des Milieux</t>
  </si>
  <si>
    <t>INDICE</t>
  </si>
  <si>
    <t>ETAT</t>
  </si>
  <si>
    <t>MODIFICATIONS</t>
  </si>
  <si>
    <t>DATE approbation MEDD</t>
  </si>
  <si>
    <t>DATE mise en application</t>
  </si>
  <si>
    <t>V0</t>
  </si>
  <si>
    <t>opérationnel</t>
  </si>
  <si>
    <t>Grille de calcul IEM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</si>
</sst>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E+00"/>
    <numFmt numFmtId="174" formatCode="0.000"/>
  </numFmts>
  <fonts count="64">
    <font>
      <sz val="10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47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center" vertical="center"/>
      <protection hidden="1"/>
    </xf>
    <xf numFmtId="0" fontId="3" fillId="33" borderId="12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4" fillId="33" borderId="15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6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33" borderId="16" xfId="0" applyFont="1" applyFill="1" applyBorder="1" applyAlignment="1" applyProtection="1">
      <alignment horizontal="center" vertical="center" textRotation="90" wrapText="1"/>
      <protection hidden="1"/>
    </xf>
    <xf numFmtId="0" fontId="7" fillId="33" borderId="17" xfId="0" applyFont="1" applyFill="1" applyBorder="1" applyAlignment="1" applyProtection="1">
      <alignment horizontal="center" vertical="center" textRotation="90" wrapText="1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10" fillId="33" borderId="16" xfId="0" applyFont="1" applyFill="1" applyBorder="1" applyAlignment="1" applyProtection="1">
      <alignment horizontal="right"/>
      <protection hidden="1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13" fillId="33" borderId="16" xfId="0" applyFont="1" applyFill="1" applyBorder="1" applyAlignment="1" applyProtection="1">
      <alignment vertical="center"/>
      <protection hidden="1"/>
    </xf>
    <xf numFmtId="0" fontId="14" fillId="33" borderId="15" xfId="0" applyFont="1" applyFill="1" applyBorder="1" applyAlignment="1" applyProtection="1">
      <alignment horizontal="right" vertical="center"/>
      <protection hidden="1"/>
    </xf>
    <xf numFmtId="172" fontId="14" fillId="33" borderId="19" xfId="0" applyNumberFormat="1" applyFont="1" applyFill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left"/>
      <protection hidden="1"/>
    </xf>
    <xf numFmtId="0" fontId="15" fillId="33" borderId="16" xfId="0" applyFont="1" applyFill="1" applyBorder="1" applyAlignment="1" applyProtection="1">
      <alignment horizontal="center"/>
      <protection hidden="1"/>
    </xf>
    <xf numFmtId="0" fontId="10" fillId="33" borderId="15" xfId="0" applyFont="1" applyFill="1" applyBorder="1" applyAlignment="1" applyProtection="1">
      <alignment horizontal="center"/>
      <protection hidden="1"/>
    </xf>
    <xf numFmtId="0" fontId="16" fillId="33" borderId="16" xfId="0" applyFont="1" applyFill="1" applyBorder="1" applyAlignment="1" applyProtection="1">
      <alignment/>
      <protection hidden="1"/>
    </xf>
    <xf numFmtId="0" fontId="16" fillId="33" borderId="15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right" vertical="center"/>
      <protection hidden="1"/>
    </xf>
    <xf numFmtId="173" fontId="17" fillId="33" borderId="19" xfId="0" applyNumberFormat="1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6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Alignment="1" applyProtection="1">
      <alignment/>
      <protection hidden="1"/>
    </xf>
    <xf numFmtId="0" fontId="15" fillId="33" borderId="12" xfId="0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/>
      <protection hidden="1"/>
    </xf>
    <xf numFmtId="0" fontId="2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15" fillId="33" borderId="15" xfId="0" applyFont="1" applyFill="1" applyBorder="1" applyAlignment="1" applyProtection="1">
      <alignment horizontal="center"/>
      <protection hidden="1"/>
    </xf>
    <xf numFmtId="0" fontId="10" fillId="33" borderId="21" xfId="0" applyFont="1" applyFill="1" applyBorder="1" applyAlignment="1" applyProtection="1">
      <alignment horizontal="center"/>
      <protection hidden="1"/>
    </xf>
    <xf numFmtId="0" fontId="16" fillId="33" borderId="22" xfId="0" applyFont="1" applyFill="1" applyBorder="1" applyAlignment="1" applyProtection="1">
      <alignment/>
      <protection hidden="1"/>
    </xf>
    <xf numFmtId="0" fontId="16" fillId="33" borderId="21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4" fontId="6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44" fontId="12" fillId="0" borderId="0" xfId="0" applyNumberFormat="1" applyFont="1" applyAlignment="1" applyProtection="1">
      <alignment/>
      <protection hidden="1"/>
    </xf>
    <xf numFmtId="0" fontId="10" fillId="0" borderId="23" xfId="0" applyFont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 applyProtection="1">
      <alignment vertical="center"/>
      <protection hidden="1"/>
    </xf>
    <xf numFmtId="0" fontId="12" fillId="33" borderId="17" xfId="0" applyFont="1" applyFill="1" applyBorder="1" applyAlignment="1" applyProtection="1">
      <alignment horizontal="left"/>
      <protection hidden="1"/>
    </xf>
    <xf numFmtId="0" fontId="22" fillId="33" borderId="21" xfId="0" applyFont="1" applyFill="1" applyBorder="1" applyAlignment="1" applyProtection="1">
      <alignment horizontal="left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 applyProtection="1">
      <alignment horizontal="left" vertical="center"/>
      <protection hidden="1"/>
    </xf>
    <xf numFmtId="0" fontId="23" fillId="33" borderId="11" xfId="0" applyFont="1" applyFill="1" applyBorder="1" applyAlignment="1" applyProtection="1">
      <alignment horizontal="center" vertical="center"/>
      <protection hidden="1"/>
    </xf>
    <xf numFmtId="0" fontId="23" fillId="33" borderId="18" xfId="0" applyFont="1" applyFill="1" applyBorder="1" applyAlignment="1" applyProtection="1">
      <alignment horizontal="center" vertical="center"/>
      <protection hidden="1"/>
    </xf>
    <xf numFmtId="0" fontId="16" fillId="33" borderId="19" xfId="0" applyFont="1" applyFill="1" applyBorder="1" applyAlignment="1" applyProtection="1">
      <alignment/>
      <protection hidden="1"/>
    </xf>
    <xf numFmtId="0" fontId="16" fillId="33" borderId="15" xfId="0" applyFont="1" applyFill="1" applyBorder="1" applyAlignment="1" applyProtection="1">
      <alignment/>
      <protection hidden="1"/>
    </xf>
    <xf numFmtId="0" fontId="21" fillId="33" borderId="20" xfId="0" applyFont="1" applyFill="1" applyBorder="1" applyAlignment="1" applyProtection="1">
      <alignment horizontal="center" vertical="center"/>
      <protection hidden="1"/>
    </xf>
    <xf numFmtId="0" fontId="24" fillId="33" borderId="21" xfId="0" applyFont="1" applyFill="1" applyBorder="1" applyAlignment="1" applyProtection="1">
      <alignment horizontal="left" vertical="center"/>
      <protection hidden="1"/>
    </xf>
    <xf numFmtId="0" fontId="12" fillId="33" borderId="15" xfId="0" applyFont="1" applyFill="1" applyBorder="1" applyAlignment="1" applyProtection="1">
      <alignment horizontal="left"/>
      <protection hidden="1"/>
    </xf>
    <xf numFmtId="0" fontId="12" fillId="33" borderId="15" xfId="0" applyFont="1" applyFill="1" applyBorder="1" applyAlignment="1" applyProtection="1">
      <alignment horizontal="center"/>
      <protection hidden="1"/>
    </xf>
    <xf numFmtId="0" fontId="23" fillId="33" borderId="15" xfId="0" applyFont="1" applyFill="1" applyBorder="1" applyAlignment="1" applyProtection="1">
      <alignment horizontal="right"/>
      <protection hidden="1"/>
    </xf>
    <xf numFmtId="172" fontId="23" fillId="33" borderId="21" xfId="0" applyNumberFormat="1" applyFont="1" applyFill="1" applyBorder="1" applyAlignment="1" applyProtection="1">
      <alignment horizontal="center"/>
      <protection hidden="1"/>
    </xf>
    <xf numFmtId="172" fontId="23" fillId="33" borderId="17" xfId="0" applyNumberFormat="1" applyFont="1" applyFill="1" applyBorder="1" applyAlignment="1" applyProtection="1">
      <alignment horizontal="center"/>
      <protection hidden="1"/>
    </xf>
    <xf numFmtId="0" fontId="25" fillId="33" borderId="16" xfId="0" applyFont="1" applyFill="1" applyBorder="1" applyAlignment="1" applyProtection="1">
      <alignment horizontal="centerContinuous" vertical="center" wrapText="1"/>
      <protection hidden="1"/>
    </xf>
    <xf numFmtId="0" fontId="26" fillId="33" borderId="15" xfId="0" applyFont="1" applyFill="1" applyBorder="1" applyAlignment="1" applyProtection="1">
      <alignment horizontal="centerContinuous"/>
      <protection hidden="1"/>
    </xf>
    <xf numFmtId="0" fontId="27" fillId="33" borderId="15" xfId="0" applyFont="1" applyFill="1" applyBorder="1" applyAlignment="1" applyProtection="1">
      <alignment horizontal="centerContinuous"/>
      <protection hidden="1"/>
    </xf>
    <xf numFmtId="174" fontId="27" fillId="33" borderId="19" xfId="0" applyNumberFormat="1" applyFont="1" applyFill="1" applyBorder="1" applyAlignment="1" applyProtection="1">
      <alignment horizontal="centerContinuous"/>
      <protection hidden="1"/>
    </xf>
    <xf numFmtId="0" fontId="28" fillId="0" borderId="0" xfId="0" applyFont="1" applyAlignment="1" applyProtection="1">
      <alignment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vertical="center"/>
      <protection locked="0"/>
    </xf>
    <xf numFmtId="0" fontId="5" fillId="0" borderId="0" xfId="0" applyFont="1" applyAlignment="1" quotePrefix="1">
      <alignment horizontal="left"/>
    </xf>
    <xf numFmtId="0" fontId="2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4" fillId="33" borderId="16" xfId="0" applyFont="1" applyFill="1" applyBorder="1" applyAlignment="1" applyProtection="1" quotePrefix="1">
      <alignment horizontal="center" vertical="center" textRotation="90" wrapText="1"/>
      <protection hidden="1"/>
    </xf>
    <xf numFmtId="0" fontId="3" fillId="33" borderId="11" xfId="0" applyFont="1" applyFill="1" applyBorder="1" applyAlignment="1" applyProtection="1">
      <alignment horizontal="right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4" fillId="33" borderId="16" xfId="0" applyFont="1" applyFill="1" applyBorder="1" applyAlignment="1" applyProtection="1">
      <alignment horizontal="center"/>
      <protection hidden="1"/>
    </xf>
    <xf numFmtId="0" fontId="0" fillId="0" borderId="19" xfId="0" applyBorder="1" applyAlignment="1">
      <alignment horizontal="center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 quotePrefix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/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I9" sqref="I9"/>
    </sheetView>
  </sheetViews>
  <sheetFormatPr defaultColWidth="11.421875" defaultRowHeight="12.75"/>
  <cols>
    <col min="1" max="1" width="29.28125" style="0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85" t="s">
        <v>96</v>
      </c>
      <c r="I1" s="86" t="str">
        <f>'Grille de Calcul IEM'!$F$2</f>
        <v>V0</v>
      </c>
    </row>
    <row r="2" spans="1:9" ht="12.75">
      <c r="A2" s="3" t="s">
        <v>1</v>
      </c>
      <c r="B2" s="4" t="s">
        <v>2</v>
      </c>
      <c r="C2" s="5" t="s">
        <v>3</v>
      </c>
      <c r="D2" s="5" t="s">
        <v>28</v>
      </c>
      <c r="E2" s="5" t="s">
        <v>4</v>
      </c>
      <c r="F2" s="4" t="s">
        <v>29</v>
      </c>
      <c r="G2" s="5" t="s">
        <v>5</v>
      </c>
      <c r="H2" s="87" t="s">
        <v>6</v>
      </c>
      <c r="I2" s="88"/>
    </row>
    <row r="3" spans="1:9" ht="186" customHeight="1">
      <c r="A3" s="6" t="s">
        <v>7</v>
      </c>
      <c r="B3" s="7" t="s">
        <v>8</v>
      </c>
      <c r="C3" s="8" t="s">
        <v>9</v>
      </c>
      <c r="D3" s="9" t="s">
        <v>10</v>
      </c>
      <c r="E3" s="8" t="s">
        <v>11</v>
      </c>
      <c r="F3" s="10" t="s">
        <v>12</v>
      </c>
      <c r="G3" s="9" t="s">
        <v>13</v>
      </c>
      <c r="H3" s="11" t="s">
        <v>14</v>
      </c>
      <c r="I3" s="9" t="s">
        <v>15</v>
      </c>
    </row>
    <row r="4" spans="1:9" ht="12.75">
      <c r="A4" s="12"/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18</v>
      </c>
      <c r="H4" s="13" t="s">
        <v>21</v>
      </c>
      <c r="I4" s="13" t="s">
        <v>22</v>
      </c>
    </row>
    <row r="5" spans="1:9" ht="15.75">
      <c r="A5" s="14" t="s">
        <v>23</v>
      </c>
      <c r="B5" s="15"/>
      <c r="C5" s="15"/>
      <c r="D5" s="15"/>
      <c r="E5" s="15"/>
      <c r="F5" s="15"/>
      <c r="G5" s="15"/>
      <c r="H5" s="16"/>
      <c r="I5" s="16"/>
    </row>
    <row r="6" spans="1:9" ht="25.5">
      <c r="A6" s="78" t="s">
        <v>24</v>
      </c>
      <c r="B6" s="17" t="s">
        <v>25</v>
      </c>
      <c r="C6" s="89" t="s">
        <v>26</v>
      </c>
      <c r="D6" s="90"/>
      <c r="E6" s="90"/>
      <c r="F6" s="91"/>
      <c r="G6" s="19"/>
      <c r="H6" s="20" t="s">
        <v>87</v>
      </c>
      <c r="I6" s="21" t="str">
        <f>IF(ISERROR(B5*C5*E5/365/H5*0.000001/F5)," ",B5*C5*E5/365/H5*0.000001/F5)</f>
        <v> </v>
      </c>
    </row>
    <row r="7" spans="1:9" ht="15.75">
      <c r="A7" s="22"/>
      <c r="B7" s="23"/>
      <c r="C7" s="24"/>
      <c r="D7" s="25"/>
      <c r="E7" s="25"/>
      <c r="F7" s="26"/>
      <c r="G7" s="27"/>
      <c r="H7" s="28" t="s">
        <v>27</v>
      </c>
      <c r="I7" s="29" t="str">
        <f>IF(ISERROR(B5*C5*D5/365*E5/F5/G5*I5*0.000001)," ",B5*C5*D5/365*E5/F5/G5*I5*0.000001)</f>
        <v> </v>
      </c>
    </row>
  </sheetData>
  <sheetProtection password="C699" sheet="1" objects="1" scenarios="1"/>
  <mergeCells count="2">
    <mergeCell ref="H2:I2"/>
    <mergeCell ref="C6:F6"/>
  </mergeCells>
  <conditionalFormatting sqref="G6:I6">
    <cfRule type="expression" priority="1" dxfId="0" stopIfTrue="1">
      <formula>$I$6&lt;=$I$7/0.00001</formula>
    </cfRule>
  </conditionalFormatting>
  <conditionalFormatting sqref="F7:I7">
    <cfRule type="expression" priority="2" dxfId="4" stopIfTrue="1">
      <formula>$I$7/0.00001&gt;=$I$6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27.28125" style="31" customWidth="1"/>
    <col min="2" max="9" width="10.7109375" style="48" customWidth="1"/>
    <col min="10" max="10" width="11.28125" style="31" customWidth="1"/>
    <col min="11" max="16384" width="11.421875" style="31" customWidth="1"/>
  </cols>
  <sheetData>
    <row r="1" spans="1:10" ht="20.25">
      <c r="A1" s="30" t="s">
        <v>30</v>
      </c>
      <c r="B1" s="2"/>
      <c r="C1" s="2"/>
      <c r="D1" s="2"/>
      <c r="E1" s="2"/>
      <c r="F1" s="2"/>
      <c r="G1" s="2"/>
      <c r="H1" s="2"/>
      <c r="I1" s="85" t="s">
        <v>96</v>
      </c>
      <c r="J1" s="86" t="str">
        <f>'Grille de Calcul IEM'!$F$2</f>
        <v>V0</v>
      </c>
    </row>
    <row r="2" spans="1:10" s="34" customFormat="1" ht="9" customHeight="1">
      <c r="A2" s="3" t="s">
        <v>1</v>
      </c>
      <c r="B2" s="32" t="s">
        <v>31</v>
      </c>
      <c r="C2" s="33" t="s">
        <v>32</v>
      </c>
      <c r="D2" s="33" t="s">
        <v>33</v>
      </c>
      <c r="E2" s="33" t="s">
        <v>34</v>
      </c>
      <c r="F2" s="32" t="s">
        <v>28</v>
      </c>
      <c r="G2" s="32" t="s">
        <v>4</v>
      </c>
      <c r="H2" s="33" t="s">
        <v>5</v>
      </c>
      <c r="I2" s="92" t="s">
        <v>6</v>
      </c>
      <c r="J2" s="93"/>
    </row>
    <row r="3" spans="1:10" s="36" customFormat="1" ht="196.5" customHeight="1">
      <c r="A3" s="6" t="s">
        <v>7</v>
      </c>
      <c r="B3" s="7" t="s">
        <v>35</v>
      </c>
      <c r="C3" s="8" t="s">
        <v>36</v>
      </c>
      <c r="D3" s="8" t="s">
        <v>70</v>
      </c>
      <c r="E3" s="8" t="s">
        <v>71</v>
      </c>
      <c r="F3" s="35" t="s">
        <v>37</v>
      </c>
      <c r="G3" s="8" t="s">
        <v>11</v>
      </c>
      <c r="H3" s="9" t="s">
        <v>13</v>
      </c>
      <c r="I3" s="11" t="s">
        <v>14</v>
      </c>
      <c r="J3" s="9" t="s">
        <v>15</v>
      </c>
    </row>
    <row r="4" spans="1:10" s="38" customFormat="1" ht="15">
      <c r="A4" s="37"/>
      <c r="B4" s="13" t="s">
        <v>38</v>
      </c>
      <c r="C4" s="13" t="s">
        <v>38</v>
      </c>
      <c r="D4" s="13" t="s">
        <v>72</v>
      </c>
      <c r="E4" s="13" t="s">
        <v>72</v>
      </c>
      <c r="F4" s="13" t="s">
        <v>18</v>
      </c>
      <c r="G4" s="13" t="s">
        <v>19</v>
      </c>
      <c r="H4" s="13" t="s">
        <v>39</v>
      </c>
      <c r="I4" s="13" t="s">
        <v>38</v>
      </c>
      <c r="J4" s="13" t="s">
        <v>40</v>
      </c>
    </row>
    <row r="5" spans="1:10" s="36" customFormat="1" ht="15.75">
      <c r="A5" s="14" t="s">
        <v>23</v>
      </c>
      <c r="B5" s="16">
        <v>0.0326</v>
      </c>
      <c r="C5" s="16">
        <v>0.0326</v>
      </c>
      <c r="D5" s="16">
        <v>18.5</v>
      </c>
      <c r="E5" s="16">
        <v>1.6</v>
      </c>
      <c r="F5" s="16">
        <v>6</v>
      </c>
      <c r="G5" s="16">
        <v>356</v>
      </c>
      <c r="H5" s="16">
        <v>70</v>
      </c>
      <c r="I5" s="16">
        <v>0.2</v>
      </c>
      <c r="J5" s="16">
        <v>0.0043</v>
      </c>
    </row>
    <row r="6" spans="1:256" s="36" customFormat="1" ht="24.75" customHeight="1">
      <c r="A6" s="78" t="s">
        <v>24</v>
      </c>
      <c r="B6" s="18" t="s">
        <v>25</v>
      </c>
      <c r="C6" s="39" t="s">
        <v>26</v>
      </c>
      <c r="D6" s="40"/>
      <c r="E6" s="41"/>
      <c r="F6" s="41"/>
      <c r="G6" s="42"/>
      <c r="H6" s="19"/>
      <c r="I6" s="20" t="s">
        <v>87</v>
      </c>
      <c r="J6" s="21">
        <f>IF(ISERROR((B5*D5/24+C5*E5/24)*G5/365/I5)," ",(B5*D5/24+C5*E5/24)*G5/365/I5)</f>
        <v>0.13314643835616435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10" s="36" customFormat="1" ht="24.75" customHeight="1">
      <c r="A7" s="79"/>
      <c r="B7" s="43"/>
      <c r="C7" s="44"/>
      <c r="D7" s="45"/>
      <c r="E7" s="45"/>
      <c r="F7" s="46"/>
      <c r="G7" s="47"/>
      <c r="H7" s="27"/>
      <c r="I7" s="28" t="s">
        <v>27</v>
      </c>
      <c r="J7" s="29">
        <f>IF(ISERROR((B5*D5/24+C5*E5/24)*G5/365*F5/H5*J5)," ",(B5*D5/24+C5*E5/24)*G5/365*F5/H5*J5)</f>
        <v>9.81479459882583E-06</v>
      </c>
    </row>
  </sheetData>
  <sheetProtection password="C699" sheet="1" objects="1" scenarios="1"/>
  <mergeCells count="1">
    <mergeCell ref="I2:J2"/>
  </mergeCells>
  <conditionalFormatting sqref="H6:J6">
    <cfRule type="expression" priority="1" dxfId="0" stopIfTrue="1">
      <formula>$J$6&gt;=$J$7/0.00001</formula>
    </cfRule>
  </conditionalFormatting>
  <conditionalFormatting sqref="G7:J7">
    <cfRule type="expression" priority="2" dxfId="0" stopIfTrue="1">
      <formula>$J$7/0.00001&gt;=$J$6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zoomScaleSheetLayoutView="100" zoomScalePageLayoutView="0" workbookViewId="0" topLeftCell="A1">
      <selection activeCell="O20" sqref="O20"/>
    </sheetView>
  </sheetViews>
  <sheetFormatPr defaultColWidth="11.421875" defaultRowHeight="12.75"/>
  <cols>
    <col min="1" max="1" width="27.28125" style="31" customWidth="1"/>
    <col min="2" max="18" width="10.7109375" style="48" customWidth="1"/>
    <col min="19" max="19" width="11.28125" style="31" customWidth="1"/>
    <col min="20" max="16384" width="11.421875" style="31" customWidth="1"/>
  </cols>
  <sheetData>
    <row r="1" spans="1:19" ht="20.25">
      <c r="A1" s="30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5" t="s">
        <v>96</v>
      </c>
      <c r="S1" s="86" t="str">
        <f>'Grille de Calcul IEM'!$F$2</f>
        <v>V0</v>
      </c>
    </row>
    <row r="2" spans="1:19" s="34" customFormat="1" ht="10.5" customHeight="1">
      <c r="A2" s="3" t="s">
        <v>1</v>
      </c>
      <c r="B2" s="32" t="s">
        <v>69</v>
      </c>
      <c r="C2" s="33" t="s">
        <v>42</v>
      </c>
      <c r="D2" s="33" t="s">
        <v>73</v>
      </c>
      <c r="E2" s="33" t="s">
        <v>78</v>
      </c>
      <c r="F2" s="32" t="s">
        <v>85</v>
      </c>
      <c r="G2" s="32" t="s">
        <v>43</v>
      </c>
      <c r="H2" s="32" t="s">
        <v>74</v>
      </c>
      <c r="I2" s="32" t="s">
        <v>77</v>
      </c>
      <c r="J2" s="32" t="s">
        <v>86</v>
      </c>
      <c r="K2" s="32" t="s">
        <v>44</v>
      </c>
      <c r="L2" s="32" t="s">
        <v>75</v>
      </c>
      <c r="M2" s="32" t="s">
        <v>76</v>
      </c>
      <c r="N2" s="32" t="s">
        <v>4</v>
      </c>
      <c r="O2" s="32" t="s">
        <v>28</v>
      </c>
      <c r="P2" s="32" t="s">
        <v>29</v>
      </c>
      <c r="Q2" s="33" t="s">
        <v>5</v>
      </c>
      <c r="R2" s="92" t="s">
        <v>6</v>
      </c>
      <c r="S2" s="93"/>
    </row>
    <row r="3" spans="1:19" s="36" customFormat="1" ht="196.5" customHeight="1">
      <c r="A3" s="6" t="s">
        <v>7</v>
      </c>
      <c r="B3" s="7" t="s">
        <v>79</v>
      </c>
      <c r="C3" s="8" t="s">
        <v>45</v>
      </c>
      <c r="D3" s="8" t="s">
        <v>80</v>
      </c>
      <c r="E3" s="8" t="s">
        <v>46</v>
      </c>
      <c r="F3" s="10" t="s">
        <v>81</v>
      </c>
      <c r="G3" s="10" t="s">
        <v>47</v>
      </c>
      <c r="H3" s="10" t="s">
        <v>82</v>
      </c>
      <c r="I3" s="10" t="s">
        <v>48</v>
      </c>
      <c r="J3" s="84" t="s">
        <v>83</v>
      </c>
      <c r="K3" s="10" t="s">
        <v>49</v>
      </c>
      <c r="L3" s="10" t="s">
        <v>84</v>
      </c>
      <c r="M3" s="10" t="s">
        <v>50</v>
      </c>
      <c r="N3" s="9" t="s">
        <v>11</v>
      </c>
      <c r="O3" s="10" t="s">
        <v>10</v>
      </c>
      <c r="P3" s="10" t="s">
        <v>51</v>
      </c>
      <c r="Q3" s="9" t="s">
        <v>13</v>
      </c>
      <c r="R3" s="11" t="s">
        <v>14</v>
      </c>
      <c r="S3" s="49" t="s">
        <v>15</v>
      </c>
    </row>
    <row r="4" spans="1:19" s="38" customFormat="1" ht="15">
      <c r="A4" s="50"/>
      <c r="B4" s="13" t="s">
        <v>52</v>
      </c>
      <c r="C4" s="13" t="s">
        <v>52</v>
      </c>
      <c r="D4" s="13" t="s">
        <v>52</v>
      </c>
      <c r="E4" s="13" t="s">
        <v>52</v>
      </c>
      <c r="F4" s="13" t="s">
        <v>53</v>
      </c>
      <c r="G4" s="13" t="s">
        <v>53</v>
      </c>
      <c r="H4" s="13" t="s">
        <v>53</v>
      </c>
      <c r="I4" s="13" t="s">
        <v>53</v>
      </c>
      <c r="J4" s="13" t="s">
        <v>54</v>
      </c>
      <c r="K4" s="13" t="s">
        <v>54</v>
      </c>
      <c r="L4" s="13" t="s">
        <v>54</v>
      </c>
      <c r="M4" s="13" t="s">
        <v>54</v>
      </c>
      <c r="N4" s="13" t="s">
        <v>19</v>
      </c>
      <c r="O4" s="13" t="s">
        <v>39</v>
      </c>
      <c r="P4" s="13" t="s">
        <v>20</v>
      </c>
      <c r="Q4" s="13" t="s">
        <v>39</v>
      </c>
      <c r="R4" s="13" t="s">
        <v>21</v>
      </c>
      <c r="S4" s="13" t="s">
        <v>22</v>
      </c>
    </row>
    <row r="5" spans="1:19" s="36" customFormat="1" ht="15.75">
      <c r="A5" s="14" t="s">
        <v>23</v>
      </c>
      <c r="B5" s="16">
        <v>164</v>
      </c>
      <c r="C5" s="16">
        <v>164</v>
      </c>
      <c r="D5" s="16">
        <v>164</v>
      </c>
      <c r="E5" s="16">
        <v>164</v>
      </c>
      <c r="F5" s="16">
        <v>20</v>
      </c>
      <c r="G5" s="16">
        <v>115</v>
      </c>
      <c r="H5" s="16">
        <v>18</v>
      </c>
      <c r="I5" s="16">
        <v>50</v>
      </c>
      <c r="J5" s="16">
        <v>26</v>
      </c>
      <c r="K5" s="16">
        <v>13</v>
      </c>
      <c r="L5" s="16">
        <v>24</v>
      </c>
      <c r="M5" s="16">
        <v>24</v>
      </c>
      <c r="N5" s="16">
        <v>365</v>
      </c>
      <c r="O5" s="15">
        <v>6</v>
      </c>
      <c r="P5" s="15">
        <v>15</v>
      </c>
      <c r="Q5" s="15">
        <v>70</v>
      </c>
      <c r="R5" s="15">
        <v>0.0004</v>
      </c>
      <c r="S5" s="15">
        <v>1.5</v>
      </c>
    </row>
    <row r="6" spans="1:21" s="36" customFormat="1" ht="25.5" customHeight="1">
      <c r="A6" s="78" t="s">
        <v>24</v>
      </c>
      <c r="B6" s="51" t="s">
        <v>25</v>
      </c>
      <c r="C6" s="51"/>
      <c r="D6" s="51"/>
      <c r="E6" s="51" t="s">
        <v>55</v>
      </c>
      <c r="F6" s="52" t="s">
        <v>26</v>
      </c>
      <c r="G6" s="53"/>
      <c r="H6" s="53"/>
      <c r="I6" s="53"/>
      <c r="J6" s="53"/>
      <c r="K6" s="53"/>
      <c r="L6" s="53"/>
      <c r="M6" s="53"/>
      <c r="N6" s="53"/>
      <c r="O6" s="53"/>
      <c r="P6" s="54"/>
      <c r="Q6" s="19"/>
      <c r="R6" s="20" t="s">
        <v>87</v>
      </c>
      <c r="S6" s="21">
        <f>IF(ISERROR(0.000001*(B5*F5*J5/100+C5*G5*K5/100+D5*H5*L5/100+E5*I5*M5/100)*N5/P5/R5/365)," ",0.000001*(B5*F5*J5/100+C5*G5*K5/100+D5*H5*L5/100+E5*I5*M5/100)*N5/P5/R5/365)</f>
        <v>0.9968466666666665</v>
      </c>
      <c r="U6" s="55"/>
    </row>
    <row r="7" spans="1:19" s="36" customFormat="1" ht="25.5" customHeight="1">
      <c r="A7" s="56"/>
      <c r="B7" s="57" t="s">
        <v>56</v>
      </c>
      <c r="C7" s="58"/>
      <c r="D7" s="59"/>
      <c r="E7" s="60" t="s">
        <v>57</v>
      </c>
      <c r="F7" s="61" t="s">
        <v>58</v>
      </c>
      <c r="G7" s="62"/>
      <c r="H7" s="62"/>
      <c r="I7" s="62"/>
      <c r="J7" s="61" t="s">
        <v>59</v>
      </c>
      <c r="K7" s="62"/>
      <c r="L7" s="62"/>
      <c r="M7" s="63"/>
      <c r="N7" s="26"/>
      <c r="O7" s="64"/>
      <c r="P7" s="65"/>
      <c r="Q7" s="27"/>
      <c r="R7" s="28" t="s">
        <v>27</v>
      </c>
      <c r="S7" s="29">
        <f>IF(ISERROR(0.000001*(B5*F5*J5/100+C5*G5*K5/100+D5*H5*L5/100+E5*I5*M5/100)*N5*O5/P5/Q5/365*S5)," ",0.000001*(B5*F5*J5/100+C5*G5*K5/100+D5*H5*L5/100+E5*I5*M5/100)*N5*O5/P5/Q5/365*S5)</f>
        <v>5.126640000000001E-05</v>
      </c>
    </row>
    <row r="8" spans="1:19" s="36" customFormat="1" ht="12.75" customHeight="1">
      <c r="A8" s="66"/>
      <c r="B8" s="67"/>
      <c r="C8" s="68"/>
      <c r="D8" s="69"/>
      <c r="E8" s="70" t="s">
        <v>60</v>
      </c>
      <c r="F8" s="71" t="s">
        <v>61</v>
      </c>
      <c r="G8" s="71" t="s">
        <v>62</v>
      </c>
      <c r="H8" s="71" t="s">
        <v>63</v>
      </c>
      <c r="I8" s="71" t="s">
        <v>64</v>
      </c>
      <c r="J8" s="72" t="s">
        <v>65</v>
      </c>
      <c r="K8" s="71" t="s">
        <v>66</v>
      </c>
      <c r="L8" s="71" t="s">
        <v>67</v>
      </c>
      <c r="M8" s="71" t="s">
        <v>67</v>
      </c>
      <c r="N8" s="73"/>
      <c r="O8" s="74"/>
      <c r="P8" s="74"/>
      <c r="Q8" s="74"/>
      <c r="R8" s="75"/>
      <c r="S8" s="76"/>
    </row>
    <row r="9" ht="12.75">
      <c r="A9" s="77" t="s">
        <v>68</v>
      </c>
    </row>
  </sheetData>
  <sheetProtection password="C699" sheet="1" objects="1" scenarios="1"/>
  <mergeCells count="1">
    <mergeCell ref="R2:S2"/>
  </mergeCells>
  <conditionalFormatting sqref="Q6:S6">
    <cfRule type="expression" priority="1" dxfId="0" stopIfTrue="1">
      <formula>$S$6&gt;=$S$7/0.00001</formula>
    </cfRule>
  </conditionalFormatting>
  <conditionalFormatting sqref="P7:S7">
    <cfRule type="expression" priority="2" dxfId="0" stopIfTrue="1">
      <formula>$S$7/0.00001&gt;=$S$6</formula>
    </cfRule>
  </conditionalFormatting>
  <printOptions/>
  <pageMargins left="0.44" right="0.51" top="0.984251969" bottom="0.984251969" header="0.4921259845" footer="0.492125984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D15" sqref="D15"/>
    </sheetView>
  </sheetViews>
  <sheetFormatPr defaultColWidth="11.421875" defaultRowHeight="12.75"/>
  <cols>
    <col min="2" max="2" width="7.00390625" style="0" bestFit="1" customWidth="1"/>
    <col min="3" max="3" width="17.421875" style="0" customWidth="1"/>
    <col min="4" max="4" width="38.140625" style="0" customWidth="1"/>
    <col min="5" max="5" width="23.57421875" style="0" bestFit="1" customWidth="1"/>
    <col min="6" max="6" width="24.57421875" style="0" bestFit="1" customWidth="1"/>
  </cols>
  <sheetData>
    <row r="2" spans="1:6" ht="18">
      <c r="A2" s="94" t="s">
        <v>88</v>
      </c>
      <c r="B2" s="94"/>
      <c r="C2" s="94"/>
      <c r="D2" s="94"/>
      <c r="E2" s="94"/>
      <c r="F2" s="80" t="s">
        <v>94</v>
      </c>
    </row>
    <row r="5" spans="2:6" ht="15" customHeight="1">
      <c r="B5" s="81" t="s">
        <v>89</v>
      </c>
      <c r="C5" s="81" t="s">
        <v>90</v>
      </c>
      <c r="D5" s="81" t="s">
        <v>91</v>
      </c>
      <c r="E5" s="81" t="s">
        <v>92</v>
      </c>
      <c r="F5" s="81" t="s">
        <v>93</v>
      </c>
    </row>
    <row r="6" spans="2:6" ht="19.5" customHeight="1">
      <c r="B6" s="82" t="s">
        <v>94</v>
      </c>
      <c r="C6" s="82" t="s">
        <v>95</v>
      </c>
      <c r="D6" s="82"/>
      <c r="E6" s="83">
        <v>39121</v>
      </c>
      <c r="F6" s="83">
        <v>39121</v>
      </c>
    </row>
  </sheetData>
  <sheetProtection password="C699" sheet="1" objects="1" scenarios="1"/>
  <mergeCells count="1">
    <mergeCell ref="A2:E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Lebeau-t</cp:lastModifiedBy>
  <cp:lastPrinted>2007-03-21T09:36:38Z</cp:lastPrinted>
  <dcterms:created xsi:type="dcterms:W3CDTF">2006-07-25T08:41:05Z</dcterms:created>
  <dcterms:modified xsi:type="dcterms:W3CDTF">2015-08-27T13:13:55Z</dcterms:modified>
  <cp:category/>
  <cp:version/>
  <cp:contentType/>
  <cp:contentStatus/>
</cp:coreProperties>
</file>